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taniMakiko\Desktop\2021年3月改訂版\"/>
    </mc:Choice>
  </mc:AlternateContent>
  <xr:revisionPtr revIDLastSave="0" documentId="13_ncr:1_{1BF6DD64-2D86-403D-AD2C-DA3A65C67699}" xr6:coauthVersionLast="36" xr6:coauthVersionMax="36" xr10:uidLastSave="{00000000-0000-0000-0000-000000000000}"/>
  <bookViews>
    <workbookView xWindow="-5293" yWindow="1020" windowWidth="19393" windowHeight="7393" xr2:uid="{00000000-000D-0000-FFFF-FFFF00000000}"/>
  </bookViews>
  <sheets>
    <sheet name="QI偏差値" sheetId="1" r:id="rId1"/>
    <sheet name="（本シートは消さないでください）" sheetId="2" r:id="rId2"/>
  </sheets>
  <calcPr calcId="191029"/>
</workbook>
</file>

<file path=xl/calcChain.xml><?xml version="1.0" encoding="utf-8"?>
<calcChain xmlns="http://schemas.openxmlformats.org/spreadsheetml/2006/main">
  <c r="C18" i="2" l="1"/>
  <c r="B18" i="2"/>
  <c r="C17" i="2"/>
  <c r="G15" i="2" s="1"/>
  <c r="B17" i="2"/>
  <c r="F8" i="2" s="1"/>
  <c r="E9" i="2"/>
  <c r="E18" i="2" s="1"/>
  <c r="D9" i="2"/>
  <c r="D18" i="2" s="1"/>
  <c r="F10" i="2" l="1"/>
  <c r="F14" i="2"/>
  <c r="F13" i="2"/>
  <c r="G13" i="2"/>
  <c r="G10" i="2"/>
  <c r="G14" i="2"/>
  <c r="F12" i="2"/>
  <c r="G12" i="2"/>
  <c r="F9" i="2"/>
  <c r="G9" i="2"/>
  <c r="F11" i="2"/>
  <c r="F15" i="2"/>
  <c r="G11" i="2"/>
  <c r="G8" i="2"/>
  <c r="D17" i="2"/>
  <c r="E17" i="2"/>
  <c r="H14" i="1"/>
  <c r="H12" i="1"/>
  <c r="I12" i="1" s="1"/>
  <c r="I15" i="2" l="1"/>
  <c r="I14" i="2"/>
  <c r="I13" i="2"/>
  <c r="I12" i="2"/>
  <c r="I11" i="2"/>
  <c r="I10" i="2"/>
  <c r="I8" i="2"/>
  <c r="I9" i="2"/>
  <c r="H15" i="2"/>
  <c r="H14" i="2"/>
  <c r="H13" i="2"/>
  <c r="H12" i="2"/>
  <c r="H11" i="2"/>
  <c r="H10" i="2"/>
  <c r="H8" i="2"/>
  <c r="I14" i="1"/>
  <c r="H9" i="2"/>
  <c r="I16" i="1"/>
  <c r="I10" i="1"/>
  <c r="I8" i="1"/>
</calcChain>
</file>

<file path=xl/sharedStrings.xml><?xml version="1.0" encoding="utf-8"?>
<sst xmlns="http://schemas.openxmlformats.org/spreadsheetml/2006/main" count="46" uniqueCount="36">
  <si>
    <t>Ave.</t>
    <phoneticPr fontId="1"/>
  </si>
  <si>
    <t>救急受け入れ</t>
    <rPh sb="0" eb="2">
      <t>キュウキュウ</t>
    </rPh>
    <rPh sb="2" eb="3">
      <t>ウ</t>
    </rPh>
    <rPh sb="4" eb="5">
      <t>イ</t>
    </rPh>
    <phoneticPr fontId="1"/>
  </si>
  <si>
    <t>S.D.</t>
    <phoneticPr fontId="1"/>
  </si>
  <si>
    <t>偏差値</t>
    <rPh sb="0" eb="3">
      <t>ヘンサチ</t>
    </rPh>
    <phoneticPr fontId="1"/>
  </si>
  <si>
    <t>データ</t>
    <phoneticPr fontId="1"/>
  </si>
  <si>
    <t>手術件数</t>
    <rPh sb="0" eb="2">
      <t>シュジュツ</t>
    </rPh>
    <rPh sb="2" eb="4">
      <t>ケンスウ</t>
    </rPh>
    <phoneticPr fontId="1"/>
  </si>
  <si>
    <t>平均在院日数</t>
    <rPh sb="0" eb="2">
      <t>ヘイキン</t>
    </rPh>
    <rPh sb="2" eb="4">
      <t>ザイイン</t>
    </rPh>
    <rPh sb="4" eb="6">
      <t>ニッスウ</t>
    </rPh>
    <phoneticPr fontId="1"/>
  </si>
  <si>
    <t>病床利用率</t>
    <rPh sb="0" eb="2">
      <t>ビョウショウ</t>
    </rPh>
    <rPh sb="2" eb="5">
      <t>リヨウリツ</t>
    </rPh>
    <phoneticPr fontId="1"/>
  </si>
  <si>
    <t>日</t>
    <rPh sb="0" eb="1">
      <t>ニチ</t>
    </rPh>
    <phoneticPr fontId="1"/>
  </si>
  <si>
    <t>％</t>
    <phoneticPr fontId="1"/>
  </si>
  <si>
    <t>病院基本情報</t>
    <rPh sb="0" eb="2">
      <t>ビョウイン</t>
    </rPh>
    <rPh sb="2" eb="4">
      <t>キホン</t>
    </rPh>
    <rPh sb="4" eb="6">
      <t>ジョウホウ</t>
    </rPh>
    <phoneticPr fontId="1"/>
  </si>
  <si>
    <t>あなたの施設の平均在院日数は？</t>
    <rPh sb="4" eb="6">
      <t>シセツ</t>
    </rPh>
    <rPh sb="7" eb="9">
      <t>ヘイキン</t>
    </rPh>
    <rPh sb="9" eb="11">
      <t>ザイイン</t>
    </rPh>
    <rPh sb="11" eb="13">
      <t>ニッスウ</t>
    </rPh>
    <phoneticPr fontId="1"/>
  </si>
  <si>
    <t>あなたの施設の転倒転落事故発生率は？</t>
    <rPh sb="4" eb="6">
      <t>シセツ</t>
    </rPh>
    <rPh sb="7" eb="9">
      <t>テントウ</t>
    </rPh>
    <rPh sb="9" eb="11">
      <t>テンラク</t>
    </rPh>
    <rPh sb="11" eb="13">
      <t>ジコ</t>
    </rPh>
    <rPh sb="13" eb="15">
      <t>ハッセイ</t>
    </rPh>
    <rPh sb="15" eb="16">
      <t>リツ</t>
    </rPh>
    <phoneticPr fontId="1"/>
  </si>
  <si>
    <t>あなたの施設の病床利用率は？</t>
    <rPh sb="4" eb="6">
      <t>シセツ</t>
    </rPh>
    <rPh sb="7" eb="9">
      <t>ビョウショウ</t>
    </rPh>
    <rPh sb="9" eb="12">
      <t>リヨウリツ</t>
    </rPh>
    <phoneticPr fontId="1"/>
  </si>
  <si>
    <t>％</t>
    <phoneticPr fontId="1"/>
  </si>
  <si>
    <t>日</t>
    <rPh sb="0" eb="1">
      <t>ニチ</t>
    </rPh>
    <phoneticPr fontId="1"/>
  </si>
  <si>
    <t>‰</t>
    <phoneticPr fontId="1"/>
  </si>
  <si>
    <t>ここに入力してください↓</t>
    <rPh sb="3" eb="5">
      <t>ニュウリョク</t>
    </rPh>
    <phoneticPr fontId="1"/>
  </si>
  <si>
    <t>転倒転落発生率↓</t>
    <rPh sb="0" eb="2">
      <t>テントウ</t>
    </rPh>
    <rPh sb="2" eb="4">
      <t>テンラク</t>
    </rPh>
    <rPh sb="4" eb="6">
      <t>ハッセイ</t>
    </rPh>
    <rPh sb="6" eb="7">
      <t>リツ</t>
    </rPh>
    <phoneticPr fontId="1"/>
  </si>
  <si>
    <t>※</t>
    <phoneticPr fontId="1"/>
  </si>
  <si>
    <t>※RoomT2調べ</t>
  </si>
  <si>
    <t>※※日本病院会＋RoomT2調べ</t>
    <rPh sb="2" eb="4">
      <t>ニホン</t>
    </rPh>
    <rPh sb="4" eb="6">
      <t>ビョウイン</t>
    </rPh>
    <rPh sb="6" eb="7">
      <t>カイ</t>
    </rPh>
    <rPh sb="14" eb="15">
      <t>シラ</t>
    </rPh>
    <phoneticPr fontId="1"/>
  </si>
  <si>
    <t>※※</t>
    <phoneticPr fontId="1"/>
  </si>
  <si>
    <t>※こちらのデータは白で消す予定</t>
    <rPh sb="9" eb="10">
      <t>シロ</t>
    </rPh>
    <rPh sb="11" eb="12">
      <t>ケ</t>
    </rPh>
    <rPh sb="13" eb="15">
      <t>ヨテイ</t>
    </rPh>
    <phoneticPr fontId="1"/>
  </si>
  <si>
    <t>偏差値(自動で入力されます）</t>
    <rPh sb="0" eb="3">
      <t>ヘンサチ</t>
    </rPh>
    <rPh sb="4" eb="6">
      <t>ジドウ</t>
    </rPh>
    <rPh sb="7" eb="9">
      <t>ニュウリョク</t>
    </rPh>
    <phoneticPr fontId="1"/>
  </si>
  <si>
    <t>あなたの施設の病床数は？</t>
    <rPh sb="4" eb="6">
      <t>シセツ</t>
    </rPh>
    <rPh sb="7" eb="9">
      <t>ビョウショウ</t>
    </rPh>
    <rPh sb="9" eb="10">
      <t>スウ</t>
    </rPh>
    <phoneticPr fontId="1"/>
  </si>
  <si>
    <t>件</t>
    <rPh sb="0" eb="1">
      <t>ケン</t>
    </rPh>
    <phoneticPr fontId="1"/>
  </si>
  <si>
    <t>床</t>
    <rPh sb="0" eb="1">
      <t>ユカ</t>
    </rPh>
    <phoneticPr fontId="1"/>
  </si>
  <si>
    <r>
      <t>件/</t>
    </r>
    <r>
      <rPr>
        <sz val="9"/>
        <color theme="0"/>
        <rFont val="ＭＳ Ｐゴシック"/>
        <family val="3"/>
        <charset val="128"/>
        <scheme val="minor"/>
      </rPr>
      <t>（年・床）</t>
    </r>
    <rPh sb="0" eb="1">
      <t>ケン</t>
    </rPh>
    <rPh sb="3" eb="4">
      <t>ネン</t>
    </rPh>
    <rPh sb="5" eb="6">
      <t>ユカ</t>
    </rPh>
    <phoneticPr fontId="1"/>
  </si>
  <si>
    <t>偏差値として算出することができます。ご自身の施設の状況を客観視してみましょう。</t>
    <rPh sb="6" eb="8">
      <t>サンシュツ</t>
    </rPh>
    <rPh sb="19" eb="21">
      <t>ジシン</t>
    </rPh>
    <rPh sb="22" eb="24">
      <t>シセツ</t>
    </rPh>
    <rPh sb="25" eb="27">
      <t>ジョウキョウ</t>
    </rPh>
    <rPh sb="28" eb="31">
      <t>キャッカンシ</t>
    </rPh>
    <phoneticPr fontId="1"/>
  </si>
  <si>
    <t>なお、病院の置かれている状況を把握することが目的であり、病院・病棟の良し悪しを判定する目的ではありません。</t>
    <rPh sb="3" eb="5">
      <t>ビョウイン</t>
    </rPh>
    <rPh sb="6" eb="7">
      <t>オ</t>
    </rPh>
    <rPh sb="12" eb="14">
      <t>ジョウキョウ</t>
    </rPh>
    <rPh sb="15" eb="17">
      <t>ハアク</t>
    </rPh>
    <rPh sb="22" eb="24">
      <t>モクテキ</t>
    </rPh>
    <rPh sb="28" eb="30">
      <t>ビョウイン</t>
    </rPh>
    <rPh sb="31" eb="33">
      <t>ビョウトウ</t>
    </rPh>
    <rPh sb="34" eb="35">
      <t>ヨ</t>
    </rPh>
    <rPh sb="36" eb="37">
      <t>ワル</t>
    </rPh>
    <rPh sb="39" eb="41">
      <t>ハンテイ</t>
    </rPh>
    <rPh sb="43" eb="45">
      <t>モクテキ</t>
    </rPh>
    <phoneticPr fontId="1"/>
  </si>
  <si>
    <t>あなたの施設の年間手術件数は？</t>
    <rPh sb="4" eb="6">
      <t>シセツ</t>
    </rPh>
    <rPh sb="7" eb="9">
      <t>ネンカン</t>
    </rPh>
    <rPh sb="9" eb="11">
      <t>シュジュツ</t>
    </rPh>
    <rPh sb="11" eb="13">
      <t>ケンスウ</t>
    </rPh>
    <phoneticPr fontId="1"/>
  </si>
  <si>
    <t>病院の基本情報（病床利用率、平均在院日数、年間手術件数、年間救急受入れ件数）および転倒転落事故発生率を</t>
    <rPh sb="0" eb="2">
      <t>ビョウイン</t>
    </rPh>
    <rPh sb="3" eb="5">
      <t>キホン</t>
    </rPh>
    <rPh sb="5" eb="7">
      <t>ジョウホウ</t>
    </rPh>
    <rPh sb="8" eb="10">
      <t>ビョウショウ</t>
    </rPh>
    <rPh sb="10" eb="12">
      <t>リヨウ</t>
    </rPh>
    <rPh sb="12" eb="13">
      <t>リツ</t>
    </rPh>
    <rPh sb="14" eb="16">
      <t>ヘイキン</t>
    </rPh>
    <rPh sb="16" eb="18">
      <t>ザイイン</t>
    </rPh>
    <rPh sb="18" eb="20">
      <t>ニッスウ</t>
    </rPh>
    <rPh sb="21" eb="23">
      <t>ネンカン</t>
    </rPh>
    <rPh sb="23" eb="25">
      <t>シュジュツ</t>
    </rPh>
    <rPh sb="25" eb="27">
      <t>ケンスウ</t>
    </rPh>
    <rPh sb="28" eb="30">
      <t>ネンカン</t>
    </rPh>
    <rPh sb="30" eb="32">
      <t>キュウキュウ</t>
    </rPh>
    <rPh sb="32" eb="34">
      <t>ウケイ</t>
    </rPh>
    <rPh sb="35" eb="37">
      <t>ケンスウ</t>
    </rPh>
    <rPh sb="41" eb="43">
      <t>テントウ</t>
    </rPh>
    <rPh sb="43" eb="45">
      <t>テンラク</t>
    </rPh>
    <rPh sb="45" eb="47">
      <t>ジコ</t>
    </rPh>
    <rPh sb="47" eb="49">
      <t>ハッセイ</t>
    </rPh>
    <rPh sb="49" eb="50">
      <t>リツ</t>
    </rPh>
    <phoneticPr fontId="1"/>
  </si>
  <si>
    <t xml:space="preserve">その他のシートには式が入っているので、消さないようご留意ください。
</t>
    <rPh sb="2" eb="3">
      <t>タ</t>
    </rPh>
    <rPh sb="9" eb="10">
      <t>シキ</t>
    </rPh>
    <rPh sb="11" eb="12">
      <t>ハイ</t>
    </rPh>
    <rPh sb="19" eb="20">
      <t>ケ</t>
    </rPh>
    <rPh sb="26" eb="28">
      <t>リュウイ</t>
    </rPh>
    <phoneticPr fontId="1"/>
  </si>
  <si>
    <t>あなたの施設の年間救急受入れ数は？</t>
    <rPh sb="4" eb="6">
      <t>シセツ</t>
    </rPh>
    <rPh sb="7" eb="9">
      <t>ネンカン</t>
    </rPh>
    <rPh sb="9" eb="11">
      <t>キュウキュウ</t>
    </rPh>
    <rPh sb="11" eb="12">
      <t>ウ</t>
    </rPh>
    <rPh sb="12" eb="13">
      <t>イ</t>
    </rPh>
    <rPh sb="14" eb="15">
      <t>スウ</t>
    </rPh>
    <phoneticPr fontId="1"/>
  </si>
  <si>
    <t>Ver.02(2021.03.15）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</si>
</sst>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[$-411]ge\.mm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sz val="14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6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left" vertical="top"/>
    </xf>
    <xf numFmtId="178" fontId="10" fillId="0" borderId="0" xfId="0" applyNumberFormat="1" applyFont="1" applyFill="1" applyBorder="1" applyAlignment="1">
      <alignment horizontal="left"/>
    </xf>
    <xf numFmtId="0" fontId="11" fillId="0" borderId="0" xfId="0" applyFont="1">
      <alignment vertical="center"/>
    </xf>
    <xf numFmtId="0" fontId="2" fillId="0" borderId="2" xfId="0" applyFont="1" applyBorder="1">
      <alignment vertical="center"/>
    </xf>
    <xf numFmtId="0" fontId="12" fillId="0" borderId="0" xfId="0" applyFont="1">
      <alignment vertical="center"/>
    </xf>
    <xf numFmtId="176" fontId="12" fillId="0" borderId="0" xfId="0" applyNumberFormat="1" applyFont="1">
      <alignment vertical="center"/>
    </xf>
    <xf numFmtId="177" fontId="12" fillId="0" borderId="0" xfId="0" applyNumberFormat="1" applyFont="1">
      <alignment vertical="center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>
      <alignment vertical="center"/>
    </xf>
    <xf numFmtId="176" fontId="12" fillId="0" borderId="0" xfId="0" applyNumberFormat="1" applyFont="1" applyFill="1" applyBorder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178" fontId="19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25398</xdr:colOff>
      <xdr:row>0</xdr:row>
      <xdr:rowOff>0</xdr:rowOff>
    </xdr:from>
    <xdr:to>
      <xdr:col>10</xdr:col>
      <xdr:colOff>630566</xdr:colOff>
      <xdr:row>1</xdr:row>
      <xdr:rowOff>14519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27A90B1-796C-4827-BBD7-70E2BD8D5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8" y="0"/>
          <a:ext cx="7259968" cy="374352"/>
        </a:xfrm>
        <a:prstGeom prst="rect">
          <a:avLst/>
        </a:prstGeom>
      </xdr:spPr>
    </xdr:pic>
    <xdr:clientData/>
  </xdr:twoCellAnchor>
  <xdr:oneCellAnchor>
    <xdr:from>
      <xdr:col>2</xdr:col>
      <xdr:colOff>547404</xdr:colOff>
      <xdr:row>0</xdr:row>
      <xdr:rowOff>0</xdr:rowOff>
    </xdr:from>
    <xdr:ext cx="3204312" cy="38869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23804" y="0"/>
          <a:ext cx="3204312" cy="388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QI</a:t>
          </a:r>
          <a:r>
            <a:rPr kumimoji="1" lang="ja-JP" altLang="en-US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偏差値算出シート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1"/>
  <sheetViews>
    <sheetView tabSelected="1" zoomScaleNormal="100" workbookViewId="0">
      <selection activeCell="L4" sqref="L4"/>
    </sheetView>
  </sheetViews>
  <sheetFormatPr defaultRowHeight="13" x14ac:dyDescent="0.3"/>
  <cols>
    <col min="1" max="1" width="11" bestFit="1" customWidth="1"/>
    <col min="2" max="4" width="11" customWidth="1"/>
    <col min="5" max="5" width="3" customWidth="1"/>
    <col min="6" max="6" width="15.3515625" customWidth="1"/>
    <col min="7" max="7" width="4" customWidth="1"/>
    <col min="8" max="8" width="6.76171875" customWidth="1"/>
    <col min="9" max="9" width="14.87890625" customWidth="1"/>
    <col min="10" max="10" width="4.46875" customWidth="1"/>
    <col min="12" max="12" width="11.1171875" customWidth="1"/>
  </cols>
  <sheetData>
    <row r="1" spans="1:22" ht="28.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2" ht="1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33" t="s">
        <v>35</v>
      </c>
      <c r="L2" s="11"/>
    </row>
    <row r="3" spans="1:22" ht="28.5" customHeight="1" x14ac:dyDescent="0.5">
      <c r="A3" s="19" t="s">
        <v>32</v>
      </c>
      <c r="B3" s="17"/>
      <c r="C3" s="17"/>
      <c r="D3" s="17"/>
      <c r="E3" s="17"/>
      <c r="F3" s="17"/>
      <c r="G3" s="17"/>
      <c r="H3" s="17"/>
      <c r="I3" s="17"/>
      <c r="J3" s="11"/>
      <c r="K3" s="11"/>
      <c r="L3" s="11"/>
    </row>
    <row r="4" spans="1:22" ht="23.25" customHeight="1" x14ac:dyDescent="0.3">
      <c r="A4" s="18" t="s">
        <v>29</v>
      </c>
      <c r="B4" s="17"/>
      <c r="C4" s="17"/>
      <c r="D4" s="17"/>
      <c r="E4" s="17"/>
      <c r="F4" s="17"/>
      <c r="G4" s="17"/>
      <c r="H4" s="17"/>
      <c r="I4" s="17"/>
      <c r="J4" s="11"/>
      <c r="K4" s="11"/>
      <c r="L4" s="11"/>
    </row>
    <row r="5" spans="1:22" ht="28.5" customHeight="1" thickBot="1" x14ac:dyDescent="0.35">
      <c r="F5" s="13" t="s">
        <v>17</v>
      </c>
      <c r="G5" s="5"/>
    </row>
    <row r="6" spans="1:22" ht="21" customHeight="1" thickBot="1" x14ac:dyDescent="0.35">
      <c r="A6" s="15" t="s">
        <v>25</v>
      </c>
      <c r="F6" s="21">
        <v>0</v>
      </c>
      <c r="G6" s="5" t="s">
        <v>27</v>
      </c>
      <c r="I6" s="14" t="s">
        <v>24</v>
      </c>
    </row>
    <row r="7" spans="1:22" ht="9" customHeight="1" thickBot="1" x14ac:dyDescent="0.35">
      <c r="A7" s="15"/>
      <c r="F7" s="13"/>
      <c r="G7" s="5"/>
      <c r="I7" s="14"/>
    </row>
    <row r="8" spans="1:22" s="1" customFormat="1" ht="21.6" customHeight="1" thickBot="1" x14ac:dyDescent="0.35">
      <c r="A8" s="15" t="s">
        <v>13</v>
      </c>
      <c r="B8" s="15"/>
      <c r="C8" s="15"/>
      <c r="F8" s="21">
        <v>0</v>
      </c>
      <c r="G8" s="7" t="s">
        <v>14</v>
      </c>
      <c r="H8" s="2"/>
      <c r="I8" s="10">
        <f>(F8-'（本シートは消さないでください）'!B$17)/'（本シートは消さないでください）'!B$18*10+50</f>
        <v>-58.058226668083876</v>
      </c>
      <c r="J8" s="3" t="s">
        <v>19</v>
      </c>
    </row>
    <row r="9" spans="1:22" s="1" customFormat="1" ht="9" customHeight="1" thickBot="1" x14ac:dyDescent="0.35">
      <c r="A9" s="15"/>
      <c r="B9" s="15"/>
      <c r="C9" s="15"/>
      <c r="F9" s="6"/>
      <c r="G9" s="8"/>
      <c r="H9" s="2"/>
      <c r="I9" s="9"/>
      <c r="J9" s="4"/>
    </row>
    <row r="10" spans="1:22" s="1" customFormat="1" ht="21.6" customHeight="1" thickBot="1" x14ac:dyDescent="0.35">
      <c r="A10" s="15" t="s">
        <v>11</v>
      </c>
      <c r="B10" s="15"/>
      <c r="C10" s="15"/>
      <c r="F10" s="21">
        <v>0</v>
      </c>
      <c r="G10" s="8" t="s">
        <v>15</v>
      </c>
      <c r="H10" s="2"/>
      <c r="I10" s="10">
        <f>50-(F10-'（本シートは消さないでください）'!C$17)/'（本シートは消さないでください）'!C$18*10</f>
        <v>59.938913964655804</v>
      </c>
      <c r="J10" s="4" t="s">
        <v>19</v>
      </c>
    </row>
    <row r="11" spans="1:22" s="1" customFormat="1" ht="9" customHeight="1" thickBot="1" x14ac:dyDescent="0.35">
      <c r="A11" s="15"/>
      <c r="B11" s="15"/>
      <c r="C11" s="15"/>
      <c r="F11" s="6"/>
      <c r="I11" s="9"/>
      <c r="J11" s="4"/>
    </row>
    <row r="12" spans="1:22" s="1" customFormat="1" ht="21.6" customHeight="1" thickBot="1" x14ac:dyDescent="0.35">
      <c r="A12" s="15" t="s">
        <v>31</v>
      </c>
      <c r="B12" s="15"/>
      <c r="C12" s="15"/>
      <c r="F12" s="21">
        <v>0</v>
      </c>
      <c r="G12" s="7" t="s">
        <v>26</v>
      </c>
      <c r="H12" s="20" t="e">
        <f>F12/F6</f>
        <v>#DIV/0!</v>
      </c>
      <c r="I12" s="10" t="e">
        <f>(H12-'（本シートは消さないでください）'!D$17)/'（本シートは消さないでください）'!D$18*10+50</f>
        <v>#DIV/0!</v>
      </c>
      <c r="J12" s="4" t="s">
        <v>19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s="1" customFormat="1" ht="9" customHeight="1" thickBot="1" x14ac:dyDescent="0.35">
      <c r="A13" s="15"/>
      <c r="B13" s="15"/>
      <c r="C13" s="15"/>
      <c r="F13" s="6"/>
      <c r="G13" s="6"/>
      <c r="I13" s="9"/>
      <c r="J13" s="4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s="1" customFormat="1" ht="21.6" customHeight="1" thickBot="1" x14ac:dyDescent="0.35">
      <c r="A14" s="15" t="s">
        <v>34</v>
      </c>
      <c r="B14" s="15"/>
      <c r="C14" s="15"/>
      <c r="F14" s="21">
        <v>0</v>
      </c>
      <c r="G14" s="7" t="s">
        <v>26</v>
      </c>
      <c r="H14" s="20" t="e">
        <f>F14/F6</f>
        <v>#DIV/0!</v>
      </c>
      <c r="I14" s="10" t="e">
        <f>(H14-'（本シートは消さないでください）'!E$17)/'（本シートは消さないでください）'!E$18*10+50</f>
        <v>#DIV/0!</v>
      </c>
      <c r="J14" s="4" t="s">
        <v>19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s="1" customFormat="1" ht="9" customHeight="1" thickBot="1" x14ac:dyDescent="0.35">
      <c r="A15" s="15"/>
      <c r="B15" s="15"/>
      <c r="C15" s="15"/>
      <c r="F15" s="6"/>
      <c r="G15" s="6"/>
      <c r="I15" s="9"/>
      <c r="J15" s="4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s="1" customFormat="1" ht="21.6" customHeight="1" thickBot="1" x14ac:dyDescent="0.35">
      <c r="A16" s="15" t="s">
        <v>12</v>
      </c>
      <c r="B16" s="15"/>
      <c r="C16" s="15"/>
      <c r="F16" s="21">
        <v>0</v>
      </c>
      <c r="G16" s="7" t="s">
        <v>16</v>
      </c>
      <c r="I16" s="10">
        <f>('（本シートは消さないでください）'!F$18-F16)/'（本シートは消さないでください）'!F$17*10+50</f>
        <v>78.86935300848566</v>
      </c>
      <c r="J16" s="4" t="s">
        <v>22</v>
      </c>
    </row>
    <row r="17" spans="1:39" ht="15" x14ac:dyDescent="0.3">
      <c r="A17" s="16"/>
      <c r="B17" s="16"/>
      <c r="C17" s="16"/>
    </row>
    <row r="18" spans="1:39" ht="15" x14ac:dyDescent="0.3">
      <c r="A18" s="16" t="s">
        <v>20</v>
      </c>
      <c r="B18" s="16"/>
      <c r="C18" s="16"/>
      <c r="K18" s="30"/>
    </row>
    <row r="19" spans="1:39" ht="15" x14ac:dyDescent="0.3">
      <c r="A19" s="16" t="s">
        <v>21</v>
      </c>
      <c r="B19" s="16"/>
      <c r="C19" s="16"/>
      <c r="K19" s="30"/>
    </row>
    <row r="20" spans="1:39" ht="13.7" x14ac:dyDescent="0.3">
      <c r="A20" s="28" t="s">
        <v>30</v>
      </c>
      <c r="K20" s="30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</row>
    <row r="21" spans="1:39" ht="15" x14ac:dyDescent="0.3">
      <c r="A21" s="12" t="s">
        <v>33</v>
      </c>
      <c r="K21" s="30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1:39" x14ac:dyDescent="0.3">
      <c r="K22" s="30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</row>
    <row r="23" spans="1:39" x14ac:dyDescent="0.3">
      <c r="K23" s="30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</row>
    <row r="24" spans="1:39" x14ac:dyDescent="0.3">
      <c r="K24" s="30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</row>
    <row r="25" spans="1:39" x14ac:dyDescent="0.3">
      <c r="K25" s="3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1:39" x14ac:dyDescent="0.3">
      <c r="K26" s="30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</row>
    <row r="27" spans="1:39" x14ac:dyDescent="0.3">
      <c r="K27" s="30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  <row r="28" spans="1:39" x14ac:dyDescent="0.3">
      <c r="K28" s="30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</row>
    <row r="29" spans="1:39" x14ac:dyDescent="0.3">
      <c r="K29" s="30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</row>
    <row r="30" spans="1:39" x14ac:dyDescent="0.3">
      <c r="K30" s="30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</row>
    <row r="31" spans="1:39" x14ac:dyDescent="0.3">
      <c r="K31" s="30"/>
    </row>
    <row r="36" spans="12:22" x14ac:dyDescent="0.3"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2:22" x14ac:dyDescent="0.3"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2:22" x14ac:dyDescent="0.3"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2:22" x14ac:dyDescent="0.3"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2:22" x14ac:dyDescent="0.3"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2:22" x14ac:dyDescent="0.3"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</sheetData>
  <phoneticPr fontId="1"/>
  <pageMargins left="0.7" right="0.7" top="0.75" bottom="0.75" header="0.3" footer="0.3"/>
  <pageSetup paperSize="9" scale="71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22" sqref="C22"/>
    </sheetView>
  </sheetViews>
  <sheetFormatPr defaultRowHeight="13" x14ac:dyDescent="0.3"/>
  <sheetData>
    <row r="1" spans="1:1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6.350000000000001" x14ac:dyDescent="0.3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3">
      <c r="A4" s="34"/>
      <c r="B4" s="35" t="s">
        <v>4</v>
      </c>
      <c r="C4" s="35"/>
      <c r="D4" s="35"/>
      <c r="E4" s="35"/>
      <c r="F4" s="35" t="s">
        <v>3</v>
      </c>
      <c r="G4" s="35"/>
      <c r="H4" s="35"/>
      <c r="I4" s="35"/>
      <c r="J4" s="22"/>
      <c r="K4" s="22"/>
    </row>
    <row r="5" spans="1:11" x14ac:dyDescent="0.3">
      <c r="A5" s="34"/>
      <c r="B5" s="35" t="s">
        <v>10</v>
      </c>
      <c r="C5" s="35"/>
      <c r="D5" s="35"/>
      <c r="E5" s="35"/>
      <c r="F5" s="35" t="s">
        <v>10</v>
      </c>
      <c r="G5" s="35"/>
      <c r="H5" s="35"/>
      <c r="I5" s="35"/>
      <c r="J5" s="22"/>
      <c r="K5" s="22"/>
    </row>
    <row r="6" spans="1:11" x14ac:dyDescent="0.3">
      <c r="A6" s="34"/>
      <c r="B6" s="25" t="s">
        <v>7</v>
      </c>
      <c r="C6" s="25" t="s">
        <v>6</v>
      </c>
      <c r="D6" s="25" t="s">
        <v>5</v>
      </c>
      <c r="E6" s="25" t="s">
        <v>1</v>
      </c>
      <c r="F6" s="25" t="s">
        <v>7</v>
      </c>
      <c r="G6" s="25" t="s">
        <v>6</v>
      </c>
      <c r="H6" s="25" t="s">
        <v>5</v>
      </c>
      <c r="I6" s="25" t="s">
        <v>1</v>
      </c>
      <c r="J6" s="22"/>
      <c r="K6" s="22"/>
    </row>
    <row r="7" spans="1:11" x14ac:dyDescent="0.3">
      <c r="A7" s="34"/>
      <c r="B7" s="25" t="s">
        <v>9</v>
      </c>
      <c r="C7" s="25" t="s">
        <v>8</v>
      </c>
      <c r="D7" s="25" t="s">
        <v>28</v>
      </c>
      <c r="E7" s="25" t="s">
        <v>28</v>
      </c>
      <c r="F7" s="25"/>
      <c r="G7" s="25"/>
      <c r="H7" s="25"/>
      <c r="I7" s="25"/>
      <c r="J7" s="22"/>
      <c r="K7" s="22"/>
    </row>
    <row r="8" spans="1:11" x14ac:dyDescent="0.3">
      <c r="A8" s="26"/>
      <c r="B8" s="26">
        <v>90.4</v>
      </c>
      <c r="C8" s="26">
        <v>11.4</v>
      </c>
      <c r="D8" s="26">
        <v>13.8</v>
      </c>
      <c r="E8" s="26">
        <v>13.4</v>
      </c>
      <c r="F8" s="27">
        <f t="shared" ref="F8:F15" si="0">(B8-B$17)/B$18*10+50</f>
        <v>58.008473950300598</v>
      </c>
      <c r="G8" s="27">
        <f t="shared" ref="G8:G15" si="1">50-(C8-C$17)/C$18*10</f>
        <v>54.347125231919165</v>
      </c>
      <c r="H8" s="27">
        <f t="shared" ref="H8:I15" si="2">(D8-D$17)/D$18*10+50</f>
        <v>64.137262144954249</v>
      </c>
      <c r="I8" s="27">
        <f t="shared" si="2"/>
        <v>62.450422185577267</v>
      </c>
      <c r="J8" s="22"/>
      <c r="K8" s="22"/>
    </row>
    <row r="9" spans="1:11" x14ac:dyDescent="0.3">
      <c r="A9" s="26"/>
      <c r="B9" s="26">
        <v>94.6</v>
      </c>
      <c r="C9" s="26">
        <v>13.7</v>
      </c>
      <c r="D9" s="27">
        <f>5457/555</f>
        <v>9.8324324324324319</v>
      </c>
      <c r="E9" s="27">
        <f>4407/555</f>
        <v>7.9405405405405407</v>
      </c>
      <c r="F9" s="27">
        <f t="shared" si="0"/>
        <v>63.400953403809602</v>
      </c>
      <c r="G9" s="27">
        <f t="shared" si="1"/>
        <v>53.218957329700366</v>
      </c>
      <c r="H9" s="27">
        <f t="shared" si="2"/>
        <v>50.950389080528758</v>
      </c>
      <c r="I9" s="27">
        <f t="shared" si="2"/>
        <v>46.53883619616434</v>
      </c>
      <c r="J9" s="22"/>
      <c r="K9" s="22"/>
    </row>
    <row r="10" spans="1:11" x14ac:dyDescent="0.3">
      <c r="A10" s="26"/>
      <c r="B10" s="26">
        <v>71.099999999999994</v>
      </c>
      <c r="C10" s="26">
        <v>7.3</v>
      </c>
      <c r="D10" s="26">
        <v>6.2</v>
      </c>
      <c r="E10" s="26">
        <v>5.3</v>
      </c>
      <c r="F10" s="27">
        <f t="shared" si="0"/>
        <v>33.228746937747268</v>
      </c>
      <c r="G10" s="27">
        <f t="shared" si="1"/>
        <v>56.358207144570059</v>
      </c>
      <c r="H10" s="27">
        <f t="shared" si="2"/>
        <v>38.877393577403517</v>
      </c>
      <c r="I10" s="27">
        <f t="shared" si="2"/>
        <v>38.84298495277006</v>
      </c>
      <c r="J10" s="22"/>
      <c r="K10" s="22"/>
    </row>
    <row r="11" spans="1:11" x14ac:dyDescent="0.3">
      <c r="A11" s="26"/>
      <c r="B11" s="26">
        <v>83.4</v>
      </c>
      <c r="C11" s="26">
        <v>12.7</v>
      </c>
      <c r="D11" s="26">
        <v>10.7</v>
      </c>
      <c r="E11" s="26">
        <v>7</v>
      </c>
      <c r="F11" s="27">
        <f t="shared" si="0"/>
        <v>49.02100819445225</v>
      </c>
      <c r="G11" s="27">
        <f t="shared" si="1"/>
        <v>53.709465113273758</v>
      </c>
      <c r="H11" s="27">
        <f t="shared" si="2"/>
        <v>53.833894702926969</v>
      </c>
      <c r="I11" s="27">
        <f t="shared" si="2"/>
        <v>43.79763227323577</v>
      </c>
      <c r="J11" s="22"/>
      <c r="K11" s="22"/>
    </row>
    <row r="12" spans="1:11" x14ac:dyDescent="0.3">
      <c r="A12" s="26"/>
      <c r="B12" s="26">
        <v>85.4</v>
      </c>
      <c r="C12" s="26">
        <v>14.1</v>
      </c>
      <c r="D12" s="26">
        <v>7.2</v>
      </c>
      <c r="E12" s="26">
        <v>12</v>
      </c>
      <c r="F12" s="27">
        <f t="shared" si="0"/>
        <v>51.588855553266065</v>
      </c>
      <c r="G12" s="27">
        <f t="shared" si="1"/>
        <v>53.022754216271011</v>
      </c>
      <c r="H12" s="27">
        <f t="shared" si="2"/>
        <v>42.201060494186507</v>
      </c>
      <c r="I12" s="27">
        <f t="shared" si="2"/>
        <v>58.370124392252563</v>
      </c>
      <c r="J12" s="22"/>
      <c r="K12" s="22"/>
    </row>
    <row r="13" spans="1:11" x14ac:dyDescent="0.3">
      <c r="A13" s="26"/>
      <c r="B13" s="26">
        <v>84.8</v>
      </c>
      <c r="C13" s="26">
        <v>16.7</v>
      </c>
      <c r="D13" s="26">
        <v>4.4000000000000004</v>
      </c>
      <c r="E13" s="26">
        <v>2.8</v>
      </c>
      <c r="F13" s="27">
        <f t="shared" si="0"/>
        <v>50.818501345621911</v>
      </c>
      <c r="G13" s="27">
        <f t="shared" si="1"/>
        <v>51.747433978980197</v>
      </c>
      <c r="H13" s="27">
        <f t="shared" si="2"/>
        <v>32.894793127194134</v>
      </c>
      <c r="I13" s="27">
        <f t="shared" si="2"/>
        <v>31.556738893261663</v>
      </c>
      <c r="J13" s="22"/>
      <c r="K13" s="22"/>
    </row>
    <row r="14" spans="1:11" x14ac:dyDescent="0.3">
      <c r="A14" s="26"/>
      <c r="B14" s="26">
        <v>88.6</v>
      </c>
      <c r="C14" s="26">
        <v>70.2</v>
      </c>
      <c r="D14" s="26">
        <v>1.1000000000000001</v>
      </c>
      <c r="E14" s="26">
        <v>7.2</v>
      </c>
      <c r="F14" s="27">
        <f t="shared" si="0"/>
        <v>55.697411327368151</v>
      </c>
      <c r="G14" s="27">
        <f t="shared" si="1"/>
        <v>25.505267557803869</v>
      </c>
      <c r="H14" s="27">
        <f t="shared" si="2"/>
        <v>21.926692301810263</v>
      </c>
      <c r="I14" s="27">
        <f t="shared" si="2"/>
        <v>44.380531957996439</v>
      </c>
      <c r="J14" s="22"/>
      <c r="K14" s="22"/>
    </row>
    <row r="15" spans="1:11" x14ac:dyDescent="0.3">
      <c r="A15" s="26"/>
      <c r="B15" s="26">
        <v>75</v>
      </c>
      <c r="C15" s="26">
        <v>16</v>
      </c>
      <c r="D15" s="26">
        <v>7</v>
      </c>
      <c r="E15" s="26">
        <v>8.6999999999999993</v>
      </c>
      <c r="F15" s="27">
        <f t="shared" si="0"/>
        <v>38.236049287434213</v>
      </c>
      <c r="G15" s="27">
        <f t="shared" si="1"/>
        <v>52.090789427481575</v>
      </c>
      <c r="H15" s="27">
        <f t="shared" si="2"/>
        <v>41.536327110829909</v>
      </c>
      <c r="I15" s="27">
        <f t="shared" si="2"/>
        <v>48.752279593701481</v>
      </c>
      <c r="J15" s="22"/>
      <c r="K15" s="22"/>
    </row>
    <row r="16" spans="1:11" x14ac:dyDescent="0.3">
      <c r="A16" s="22"/>
      <c r="B16" s="22"/>
      <c r="C16" s="22"/>
      <c r="D16" s="22"/>
      <c r="E16" s="22"/>
      <c r="F16" s="22" t="s">
        <v>18</v>
      </c>
      <c r="G16" s="22"/>
      <c r="H16" s="22"/>
      <c r="I16" s="22"/>
      <c r="J16" s="22"/>
      <c r="K16" s="22"/>
    </row>
    <row r="17" spans="1:11" x14ac:dyDescent="0.3">
      <c r="A17" s="22" t="s">
        <v>0</v>
      </c>
      <c r="B17" s="23">
        <f>AVERAGE(B8:B15)</f>
        <v>84.162499999999994</v>
      </c>
      <c r="C17" s="23">
        <f>AVERAGE(C8:C15)</f>
        <v>20.262499999999999</v>
      </c>
      <c r="D17" s="23">
        <f>AVERAGE(D8:D12)</f>
        <v>9.5464864864864865</v>
      </c>
      <c r="E17" s="23">
        <f>AVERAGE(E8:E12)</f>
        <v>9.1281081081081084</v>
      </c>
      <c r="F17" s="24">
        <v>0.70362967009903465</v>
      </c>
      <c r="G17" s="22"/>
      <c r="H17" s="22"/>
      <c r="I17" s="22"/>
      <c r="J17" s="22"/>
      <c r="K17" s="22"/>
    </row>
    <row r="18" spans="1:11" x14ac:dyDescent="0.3">
      <c r="A18" s="22" t="s">
        <v>2</v>
      </c>
      <c r="B18" s="23">
        <f>STDEV(B8:B15)</f>
        <v>7.7886249474107156</v>
      </c>
      <c r="C18" s="23">
        <f>STDEV(C8:C15)</f>
        <v>20.387036322133731</v>
      </c>
      <c r="D18" s="23">
        <f>STDEV(D8:D12)</f>
        <v>3.0087250769638181</v>
      </c>
      <c r="E18" s="23">
        <f>STDEV(E8:E12)</f>
        <v>3.4311221163572334</v>
      </c>
      <c r="F18" s="24">
        <v>2.0313333333333334</v>
      </c>
      <c r="G18" s="22"/>
      <c r="H18" s="22"/>
      <c r="I18" s="22"/>
      <c r="J18" s="22"/>
      <c r="K18" s="22"/>
    </row>
    <row r="19" spans="1:1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</sheetData>
  <mergeCells count="5">
    <mergeCell ref="A4:A7"/>
    <mergeCell ref="B5:E5"/>
    <mergeCell ref="F5:I5"/>
    <mergeCell ref="B4:E4"/>
    <mergeCell ref="F4:I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QI偏差値</vt:lpstr>
      <vt:lpstr>（本シートは消さないでください）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hatsu</dc:creator>
  <cp:lastModifiedBy>中谷 牧子</cp:lastModifiedBy>
  <cp:lastPrinted>2017-08-04T08:41:28Z</cp:lastPrinted>
  <dcterms:created xsi:type="dcterms:W3CDTF">2015-12-09T14:08:48Z</dcterms:created>
  <dcterms:modified xsi:type="dcterms:W3CDTF">2021-03-18T08:19:53Z</dcterms:modified>
</cp:coreProperties>
</file>